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1405" windowHeight="10740"/>
  </bookViews>
  <sheets>
    <sheet name="Ark1" sheetId="2" r:id="rId1"/>
  </sheets>
  <calcPr calcId="145621"/>
</workbook>
</file>

<file path=xl/calcChain.xml><?xml version="1.0" encoding="utf-8"?>
<calcChain xmlns="http://schemas.openxmlformats.org/spreadsheetml/2006/main">
  <c r="F14" i="2" l="1"/>
  <c r="G11" i="2"/>
  <c r="F4" i="2"/>
  <c r="F5" i="2" s="1"/>
  <c r="G7" i="2" s="1"/>
  <c r="G3" i="2"/>
  <c r="F8" i="2" l="1"/>
  <c r="D9" i="2" s="1"/>
  <c r="F9" i="2" s="1"/>
  <c r="F20" i="2" s="1"/>
  <c r="F10" i="2" l="1"/>
  <c r="D11" i="2" l="1"/>
  <c r="F11" i="2" s="1"/>
  <c r="F22" i="2" s="1"/>
  <c r="F12" i="2" l="1"/>
  <c r="F15" i="2" s="1"/>
</calcChain>
</file>

<file path=xl/sharedStrings.xml><?xml version="1.0" encoding="utf-8"?>
<sst xmlns="http://schemas.openxmlformats.org/spreadsheetml/2006/main" count="17" uniqueCount="15">
  <si>
    <t>Fratrædelsesgodtgørelse</t>
  </si>
  <si>
    <t>Skattefrit bundfradrag</t>
  </si>
  <si>
    <t>AM-indkomst</t>
  </si>
  <si>
    <t>AM-bidrag</t>
  </si>
  <si>
    <t>A-skat</t>
  </si>
  <si>
    <t>I alt til udbetaling</t>
  </si>
  <si>
    <t>AM-bidrag i alt</t>
  </si>
  <si>
    <t>A-skat i alt</t>
  </si>
  <si>
    <t>Indbetales til pensionsordning</t>
  </si>
  <si>
    <t>A-indkomst</t>
  </si>
  <si>
    <t>Overfør til manuel skatteberegning i FagLøn:</t>
  </si>
  <si>
    <t>è</t>
  </si>
  <si>
    <t>ê</t>
  </si>
  <si>
    <t>Skattepligtig del af fratrædelsesgodtgørelsen</t>
  </si>
  <si>
    <t xml:space="preserve">Beregning af fratrædelsesgodtgørelse
med delvis indbetaling til pensionsordning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</si>
</sst>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_ ;[Red]\-#,##0\ "/>
    <numFmt numFmtId="166" formatCode="#,##0;[Red]#,##0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sz val="11"/>
      <name val="Verdana"/>
      <family val="2"/>
    </font>
    <font>
      <b/>
      <sz val="10"/>
      <color rgb="FFFF0000"/>
      <name val="Arial"/>
      <family val="2"/>
    </font>
    <font>
      <b/>
      <sz val="10"/>
      <color rgb="FFFF0000"/>
      <name val="Wingdings"/>
      <charset val="2"/>
    </font>
    <font>
      <sz val="10"/>
      <color theme="5"/>
      <name val="Verdana"/>
      <family val="2"/>
    </font>
    <font>
      <sz val="10"/>
      <color rgb="FFFF000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5" fontId="4" fillId="0" borderId="0" xfId="0" applyNumberFormat="1" applyFont="1" applyAlignment="1" applyProtection="1">
      <alignment horizontal="right"/>
    </xf>
    <xf numFmtId="165" fontId="4" fillId="2" borderId="1" xfId="1" applyNumberFormat="1" applyFont="1" applyFill="1" applyBorder="1" applyProtection="1">
      <protection locked="0"/>
    </xf>
    <xf numFmtId="165" fontId="5" fillId="3" borderId="1" xfId="0" applyNumberFormat="1" applyFont="1" applyFill="1" applyBorder="1" applyProtection="1">
      <protection locked="0"/>
    </xf>
    <xf numFmtId="9" fontId="4" fillId="3" borderId="1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Protection="1"/>
    <xf numFmtId="0" fontId="4" fillId="0" borderId="0" xfId="0" applyFont="1" applyProtection="1"/>
    <xf numFmtId="165" fontId="4" fillId="0" borderId="0" xfId="0" applyNumberFormat="1" applyFont="1" applyProtection="1"/>
    <xf numFmtId="0" fontId="9" fillId="0" borderId="0" xfId="0" applyFont="1" applyAlignment="1" applyProtection="1">
      <alignment horizontal="left" indent="2"/>
    </xf>
    <xf numFmtId="164" fontId="4" fillId="0" borderId="0" xfId="1" applyFont="1" applyProtection="1"/>
    <xf numFmtId="0" fontId="10" fillId="0" borderId="0" xfId="0" applyFont="1" applyProtection="1"/>
    <xf numFmtId="165" fontId="11" fillId="0" borderId="3" xfId="1" applyNumberFormat="1" applyFont="1" applyBorder="1" applyAlignment="1" applyProtection="1">
      <alignment horizontal="right"/>
    </xf>
    <xf numFmtId="0" fontId="5" fillId="0" borderId="0" xfId="0" applyFont="1" applyProtection="1"/>
    <xf numFmtId="165" fontId="0" fillId="0" borderId="0" xfId="0" applyNumberFormat="1" applyProtection="1"/>
    <xf numFmtId="164" fontId="5" fillId="0" borderId="0" xfId="1" applyFont="1" applyProtection="1"/>
    <xf numFmtId="0" fontId="3" fillId="0" borderId="0" xfId="0" applyFont="1" applyProtection="1"/>
    <xf numFmtId="9" fontId="4" fillId="0" borderId="0" xfId="0" applyNumberFormat="1" applyFont="1" applyProtection="1"/>
    <xf numFmtId="165" fontId="11" fillId="0" borderId="3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165" fontId="11" fillId="0" borderId="0" xfId="0" applyNumberFormat="1" applyFont="1" applyAlignment="1" applyProtection="1">
      <alignment horizontal="right"/>
    </xf>
    <xf numFmtId="165" fontId="4" fillId="0" borderId="4" xfId="0" applyNumberFormat="1" applyFont="1" applyBorder="1" applyAlignment="1" applyProtection="1">
      <alignment horizontal="right"/>
    </xf>
    <xf numFmtId="165" fontId="5" fillId="0" borderId="5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0" fontId="5" fillId="0" borderId="4" xfId="0" applyFont="1" applyBorder="1" applyProtection="1"/>
    <xf numFmtId="0" fontId="4" fillId="0" borderId="4" xfId="0" applyFont="1" applyBorder="1" applyProtection="1"/>
    <xf numFmtId="165" fontId="4" fillId="0" borderId="4" xfId="0" applyNumberFormat="1" applyFont="1" applyBorder="1" applyProtection="1"/>
    <xf numFmtId="0" fontId="5" fillId="0" borderId="0" xfId="0" applyFont="1" applyBorder="1" applyProtection="1"/>
    <xf numFmtId="0" fontId="4" fillId="0" borderId="0" xfId="0" applyFont="1" applyBorder="1" applyProtection="1"/>
    <xf numFmtId="165" fontId="4" fillId="0" borderId="0" xfId="0" applyNumberFormat="1" applyFont="1" applyBorder="1" applyProtection="1"/>
    <xf numFmtId="166" fontId="5" fillId="4" borderId="1" xfId="0" applyNumberFormat="1" applyFont="1" applyFill="1" applyBorder="1" applyAlignment="1" applyProtection="1">
      <alignment horizontal="right"/>
    </xf>
    <xf numFmtId="0" fontId="7" fillId="0" borderId="0" xfId="0" applyFont="1" applyProtection="1"/>
    <xf numFmtId="166" fontId="5" fillId="0" borderId="0" xfId="0" applyNumberFormat="1" applyFont="1" applyBorder="1" applyAlignment="1" applyProtection="1">
      <alignment horizontal="right"/>
    </xf>
    <xf numFmtId="0" fontId="4" fillId="0" borderId="3" xfId="0" applyFont="1" applyBorder="1" applyProtection="1"/>
    <xf numFmtId="165" fontId="4" fillId="0" borderId="3" xfId="0" applyNumberFormat="1" applyFont="1" applyBorder="1" applyProtection="1"/>
    <xf numFmtId="165" fontId="4" fillId="0" borderId="0" xfId="0" applyNumberFormat="1" applyFont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left" wrapText="1"/>
    </xf>
  </cellXfs>
  <cellStyles count="2">
    <cellStyle name="K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11" sqref="C11"/>
    </sheetView>
  </sheetViews>
  <sheetFormatPr defaultRowHeight="12.75" x14ac:dyDescent="0.2"/>
  <cols>
    <col min="2" max="2" width="21.28515625" customWidth="1"/>
    <col min="4" max="4" width="12.85546875" customWidth="1"/>
    <col min="6" max="6" width="13.5703125" customWidth="1"/>
  </cols>
  <sheetData>
    <row r="1" spans="1:7" ht="15" thickBot="1" x14ac:dyDescent="0.25">
      <c r="A1" s="6"/>
      <c r="B1" s="37" t="s">
        <v>14</v>
      </c>
      <c r="C1" s="37"/>
      <c r="D1" s="37"/>
      <c r="E1" s="37"/>
      <c r="F1" s="37"/>
      <c r="G1" s="5"/>
    </row>
    <row r="2" spans="1:7" x14ac:dyDescent="0.2">
      <c r="A2" s="6"/>
      <c r="B2" s="7"/>
      <c r="C2" s="7"/>
      <c r="D2" s="7"/>
      <c r="E2" s="7"/>
      <c r="F2" s="8"/>
      <c r="G2" s="9"/>
    </row>
    <row r="3" spans="1:7" x14ac:dyDescent="0.2">
      <c r="A3" s="6"/>
      <c r="B3" s="7" t="s">
        <v>0</v>
      </c>
      <c r="C3" s="7"/>
      <c r="D3" s="10"/>
      <c r="E3" s="11" t="s">
        <v>11</v>
      </c>
      <c r="F3" s="2"/>
      <c r="G3" s="9" t="str">
        <f>IF(F3,(IF(F3&lt;=8000,"Det indtastede beløb er for lille"," ")),"Indtast fratrædelsesgodtgørelse i det blå felt")</f>
        <v>Indtast fratrædelsesgodtgørelse i det blå felt</v>
      </c>
    </row>
    <row r="4" spans="1:7" x14ac:dyDescent="0.2">
      <c r="A4" s="6"/>
      <c r="B4" s="7" t="s">
        <v>1</v>
      </c>
      <c r="C4" s="7"/>
      <c r="D4" s="10"/>
      <c r="E4" s="7"/>
      <c r="F4" s="12" t="str">
        <f>IF(F3&gt;8000,8000,"-")</f>
        <v>-</v>
      </c>
      <c r="G4" s="9"/>
    </row>
    <row r="5" spans="1:7" x14ac:dyDescent="0.2">
      <c r="A5" s="6"/>
      <c r="B5" s="7" t="s">
        <v>13</v>
      </c>
      <c r="C5" s="7"/>
      <c r="D5" s="10"/>
      <c r="E5" s="7"/>
      <c r="F5" s="1" t="str">
        <f>IF(F3&gt;8000,SUM(F3-F4),"-")</f>
        <v>-</v>
      </c>
      <c r="G5" s="9"/>
    </row>
    <row r="6" spans="1:7" x14ac:dyDescent="0.2">
      <c r="A6" s="6"/>
      <c r="B6" s="13"/>
      <c r="C6" s="7"/>
      <c r="D6" s="10"/>
      <c r="E6" s="7"/>
      <c r="F6" s="14"/>
      <c r="G6" s="9"/>
    </row>
    <row r="7" spans="1:7" x14ac:dyDescent="0.2">
      <c r="A7" s="16"/>
      <c r="B7" s="13" t="s">
        <v>8</v>
      </c>
      <c r="C7" s="13"/>
      <c r="D7" s="15"/>
      <c r="E7" s="11" t="s">
        <v>11</v>
      </c>
      <c r="F7" s="3"/>
      <c r="G7" s="9" t="str">
        <f>IF(F7,IF(AND(F7&gt;F3,F7&gt;F5),"Pensonsbeløbet må ikke overstige den skattepligtige del af fratrædelsesgodtgørelsen"," "),"Indtast pensionsbeløb i det blå felt")</f>
        <v>Indtast pensionsbeløb i det blå felt</v>
      </c>
    </row>
    <row r="8" spans="1:7" x14ac:dyDescent="0.2">
      <c r="A8" s="6"/>
      <c r="B8" s="7" t="s">
        <v>2</v>
      </c>
      <c r="C8" s="7"/>
      <c r="D8" s="10"/>
      <c r="E8" s="7"/>
      <c r="F8" s="1" t="str">
        <f>IF(AND(F3&gt;8000,F7&lt;=F5),F5-F7,"-")</f>
        <v>-</v>
      </c>
      <c r="G8" s="9"/>
    </row>
    <row r="9" spans="1:7" x14ac:dyDescent="0.2">
      <c r="A9" s="6"/>
      <c r="B9" s="7" t="s">
        <v>3</v>
      </c>
      <c r="C9" s="17">
        <v>0.08</v>
      </c>
      <c r="D9" s="10" t="str">
        <f>IF(AND(F3&gt;8000,F7&lt;=F5),SUM(F8*C9)," ")</f>
        <v xml:space="preserve"> </v>
      </c>
      <c r="E9" s="7"/>
      <c r="F9" s="18" t="str">
        <f>IF(AND(F3&gt;8000,F7&lt;=F5),D9,"-")</f>
        <v>-</v>
      </c>
      <c r="G9" s="9"/>
    </row>
    <row r="10" spans="1:7" x14ac:dyDescent="0.2">
      <c r="A10" s="6"/>
      <c r="B10" s="7" t="s">
        <v>9</v>
      </c>
      <c r="C10" s="19" t="s">
        <v>12</v>
      </c>
      <c r="D10" s="10"/>
      <c r="E10" s="7"/>
      <c r="F10" s="1" t="str">
        <f>IF(AND(F3&gt;8000,F7&lt;=F5),SUM(F8-F9),"-")</f>
        <v>-</v>
      </c>
      <c r="G10" s="9"/>
    </row>
    <row r="11" spans="1:7" x14ac:dyDescent="0.2">
      <c r="A11" s="6"/>
      <c r="B11" s="7" t="s">
        <v>4</v>
      </c>
      <c r="C11" s="4"/>
      <c r="D11" s="10" t="str">
        <f>IF(AND(F3&gt;8000,C11&gt;0),SUM(F10*C11),"-")</f>
        <v>-</v>
      </c>
      <c r="E11" s="7"/>
      <c r="F11" s="20" t="str">
        <f>IF(AND(F3&gt;8000,C11&gt;0),D11,"-")</f>
        <v>-</v>
      </c>
      <c r="G11" s="9" t="str">
        <f>IF(C11," ","Indtast skatteprocent i det blå felt")</f>
        <v>Indtast skatteprocent i det blå felt</v>
      </c>
    </row>
    <row r="12" spans="1:7" x14ac:dyDescent="0.2">
      <c r="A12" s="6"/>
      <c r="B12" s="7"/>
      <c r="C12" s="7"/>
      <c r="D12" s="10"/>
      <c r="E12" s="7"/>
      <c r="F12" s="21" t="str">
        <f>IF(AND(F3&gt;8000,C11&gt;0),SUM(F10-F11),"-")</f>
        <v>-</v>
      </c>
      <c r="G12" s="9"/>
    </row>
    <row r="13" spans="1:7" x14ac:dyDescent="0.2">
      <c r="A13" s="6"/>
      <c r="B13" s="7"/>
      <c r="C13" s="7"/>
      <c r="D13" s="10"/>
      <c r="E13" s="7"/>
      <c r="F13" s="36"/>
      <c r="G13" s="9"/>
    </row>
    <row r="14" spans="1:7" x14ac:dyDescent="0.2">
      <c r="A14" s="6"/>
      <c r="B14" s="7" t="s">
        <v>1</v>
      </c>
      <c r="C14" s="7"/>
      <c r="D14" s="10"/>
      <c r="E14" s="7"/>
      <c r="F14" s="1" t="str">
        <f>IF(AND(F3&gt;8000,C11&gt;0),8000,"-")</f>
        <v>-</v>
      </c>
      <c r="G14" s="9"/>
    </row>
    <row r="15" spans="1:7" ht="13.5" thickBot="1" x14ac:dyDescent="0.25">
      <c r="A15" s="6"/>
      <c r="B15" s="13" t="s">
        <v>5</v>
      </c>
      <c r="C15" s="7"/>
      <c r="D15" s="7"/>
      <c r="E15" s="7"/>
      <c r="F15" s="22" t="str">
        <f>IF(AND(F3&gt;8000,C11&gt;0),SUM(F12+F14),"-")</f>
        <v>-</v>
      </c>
      <c r="G15" s="9"/>
    </row>
    <row r="16" spans="1:7" ht="13.5" thickTop="1" x14ac:dyDescent="0.2">
      <c r="A16" s="6"/>
      <c r="B16" s="13"/>
      <c r="C16" s="7"/>
      <c r="D16" s="7"/>
      <c r="E16" s="7"/>
      <c r="F16" s="23"/>
      <c r="G16" s="9"/>
    </row>
    <row r="17" spans="1:7" x14ac:dyDescent="0.2">
      <c r="A17" s="6"/>
      <c r="B17" s="13"/>
      <c r="C17" s="7"/>
      <c r="D17" s="7"/>
      <c r="E17" s="7"/>
      <c r="F17" s="24"/>
      <c r="G17" s="9"/>
    </row>
    <row r="18" spans="1:7" x14ac:dyDescent="0.2">
      <c r="A18" s="6"/>
      <c r="B18" s="25" t="s">
        <v>10</v>
      </c>
      <c r="C18" s="26"/>
      <c r="D18" s="26"/>
      <c r="E18" s="26"/>
      <c r="F18" s="27"/>
      <c r="G18" s="9"/>
    </row>
    <row r="19" spans="1:7" x14ac:dyDescent="0.2">
      <c r="A19" s="6"/>
      <c r="B19" s="28"/>
      <c r="C19" s="29"/>
      <c r="D19" s="29"/>
      <c r="E19" s="29"/>
      <c r="F19" s="30"/>
      <c r="G19" s="9"/>
    </row>
    <row r="20" spans="1:7" x14ac:dyDescent="0.2">
      <c r="A20" s="32"/>
      <c r="B20" s="29" t="s">
        <v>6</v>
      </c>
      <c r="C20" s="29"/>
      <c r="D20" s="29"/>
      <c r="E20" s="29"/>
      <c r="F20" s="31" t="str">
        <f>IF(AND(F3&gt;8000,C11&gt;0),F9,"-")</f>
        <v>-</v>
      </c>
      <c r="G20" s="9"/>
    </row>
    <row r="21" spans="1:7" x14ac:dyDescent="0.2">
      <c r="A21" s="32"/>
      <c r="B21" s="29"/>
      <c r="C21" s="29"/>
      <c r="D21" s="29"/>
      <c r="E21" s="29"/>
      <c r="F21" s="33"/>
      <c r="G21" s="9"/>
    </row>
    <row r="22" spans="1:7" x14ac:dyDescent="0.2">
      <c r="A22" s="32"/>
      <c r="B22" s="29" t="s">
        <v>7</v>
      </c>
      <c r="C22" s="29"/>
      <c r="D22" s="29"/>
      <c r="E22" s="29"/>
      <c r="F22" s="31" t="str">
        <f>IF(AND(F3&gt;8000,C11&gt;0),F11,"-")</f>
        <v>-</v>
      </c>
      <c r="G22" s="9"/>
    </row>
    <row r="23" spans="1:7" x14ac:dyDescent="0.2">
      <c r="A23" s="6"/>
      <c r="B23" s="34"/>
      <c r="C23" s="34"/>
      <c r="D23" s="34"/>
      <c r="E23" s="34"/>
      <c r="F23" s="35"/>
      <c r="G23" s="9"/>
    </row>
  </sheetData>
  <sheetProtection password="D1C9" sheet="1" objects="1" scenarios="1"/>
  <mergeCells count="1">
    <mergeCell ref="B1:F1"/>
  </mergeCells>
  <phoneticPr fontId="2" type="noConversion"/>
  <conditionalFormatting sqref="F11">
    <cfRule type="expression" dxfId="0" priority="1" stopIfTrue="1">
      <formula>"HVIS(B12)"</formula>
    </cfRule>
  </conditionalFormatting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SSV</dc:creator>
  <cp:lastModifiedBy>Bendt Heinemeier, Hovedkassererkontoret</cp:lastModifiedBy>
  <cp:lastPrinted>2009-08-12T06:26:35Z</cp:lastPrinted>
  <dcterms:created xsi:type="dcterms:W3CDTF">2009-08-10T13:12:47Z</dcterms:created>
  <dcterms:modified xsi:type="dcterms:W3CDTF">2017-04-28T07:28:29Z</dcterms:modified>
</cp:coreProperties>
</file>